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afety Distance UK" sheetId="1" r:id="rId1"/>
    <sheet name="16nov" sheetId="2" r:id="rId2"/>
    <sheet name="Sheet1" sheetId="3" r:id="rId3"/>
  </sheets>
  <definedNames>
    <definedName name="_xlnm.Print_Area" localSheetId="1">'16nov'!$A$1:$J$39</definedName>
    <definedName name="_xlnm.Print_Area" localSheetId="0">'Safety Distance UK'!$A$1:$L$72</definedName>
  </definedNames>
  <calcPr fullCalcOnLoad="1"/>
</workbook>
</file>

<file path=xl/sharedStrings.xml><?xml version="1.0" encoding="utf-8"?>
<sst xmlns="http://schemas.openxmlformats.org/spreadsheetml/2006/main" count="124" uniqueCount="88">
  <si>
    <t>[bar]</t>
  </si>
  <si>
    <t>Pt</t>
  </si>
  <si>
    <t>[m]</t>
  </si>
  <si>
    <t>[mm]</t>
  </si>
  <si>
    <t>Di</t>
  </si>
  <si>
    <t>Rho</t>
  </si>
  <si>
    <t>alpha</t>
  </si>
  <si>
    <t>[kg/m3]</t>
  </si>
  <si>
    <t>water</t>
  </si>
  <si>
    <t>N2</t>
  </si>
  <si>
    <t>lucht</t>
  </si>
  <si>
    <t>NG</t>
  </si>
  <si>
    <t>?</t>
  </si>
  <si>
    <t>Li</t>
  </si>
  <si>
    <t>[m3]</t>
  </si>
  <si>
    <t>l gas</t>
  </si>
  <si>
    <t xml:space="preserve">t </t>
  </si>
  <si>
    <t>[sec]</t>
  </si>
  <si>
    <t>min 30m</t>
  </si>
  <si>
    <t>min300sec</t>
  </si>
  <si>
    <t>V</t>
  </si>
  <si>
    <t>t</t>
  </si>
  <si>
    <t>[s]</t>
  </si>
  <si>
    <t>max t</t>
  </si>
  <si>
    <t xml:space="preserve">Toepasbaar tot 30 mtr </t>
  </si>
  <si>
    <t>Vuistregel:Veilige afstand</t>
  </si>
  <si>
    <t>minimale wachttijd:</t>
  </si>
  <si>
    <t>voor drukverhoging van max.0,1Pt per stap</t>
  </si>
  <si>
    <t>Toepasbaar tot 300 sec</t>
  </si>
  <si>
    <t>Vuistregel:</t>
  </si>
  <si>
    <t>Vol [m3]</t>
  </si>
  <si>
    <t>Indien uitkomst&gt;300sec niet noodzakelijk toepasbaar</t>
  </si>
  <si>
    <t>Indien uitkomst&gt;30mtr niet noodzakelijk toepasbaar</t>
  </si>
  <si>
    <t>L</t>
  </si>
  <si>
    <t>Test pressure</t>
  </si>
  <si>
    <t>Internal Diameter ( in milimeters)</t>
  </si>
  <si>
    <t>Length of the system</t>
  </si>
  <si>
    <t xml:space="preserve">Density - ρ (rho) </t>
  </si>
  <si>
    <t>Factor</t>
  </si>
  <si>
    <t>Minimum Safety Distance:</t>
  </si>
  <si>
    <t>maxL</t>
  </si>
  <si>
    <t>Do not alter this content</t>
  </si>
  <si>
    <t>Volume</t>
  </si>
  <si>
    <r>
      <t xml:space="preserve">Calculation of </t>
    </r>
    <r>
      <rPr>
        <b/>
        <sz val="24"/>
        <rFont val="Arial"/>
        <family val="2"/>
      </rPr>
      <t>SAFETY DISTANCE</t>
    </r>
    <r>
      <rPr>
        <b/>
        <sz val="18"/>
        <rFont val="Arial"/>
        <family val="2"/>
      </rPr>
      <t xml:space="preserve"> for pressure testing</t>
    </r>
  </si>
  <si>
    <t>Pressure Test using liquids ( Hydro test / Water ) :</t>
  </si>
  <si>
    <t>Pressure Test using Gas ( Pneumatic test / Air ) :</t>
  </si>
  <si>
    <t>Testing Time:</t>
  </si>
  <si>
    <t>Area Safety Supervisor:</t>
  </si>
  <si>
    <t>Performing Company :</t>
  </si>
  <si>
    <t>Testing Area:</t>
  </si>
  <si>
    <t>Testing Period:</t>
  </si>
  <si>
    <t>Total Number of Testers:</t>
  </si>
  <si>
    <t>Work Permit No.:</t>
  </si>
  <si>
    <t>e</t>
  </si>
  <si>
    <t>Hydro Test Package No.:</t>
  </si>
  <si>
    <t xml:space="preserve">Area Testing Supervisor: </t>
  </si>
  <si>
    <t>Area Testing Supervisor Phone No.:</t>
  </si>
  <si>
    <t>Company:</t>
  </si>
  <si>
    <t>Date &amp; Time:</t>
  </si>
  <si>
    <t>Location:</t>
  </si>
  <si>
    <t xml:space="preserve">Name: </t>
  </si>
  <si>
    <t>Signature:</t>
  </si>
  <si>
    <t>Hydro - Pneumatic Test Safety Distance</t>
  </si>
  <si>
    <t>Kind of Test</t>
  </si>
  <si>
    <t>Air</t>
  </si>
  <si>
    <t>Given by:</t>
  </si>
  <si>
    <t xml:space="preserve">Safety Distance </t>
  </si>
  <si>
    <t>Location</t>
  </si>
  <si>
    <t>No. of Package</t>
  </si>
  <si>
    <t>Safety Distance (m)</t>
  </si>
  <si>
    <t>No.</t>
  </si>
  <si>
    <r>
      <t xml:space="preserve">Diameter
</t>
    </r>
    <r>
      <rPr>
        <b/>
        <sz val="8"/>
        <color indexed="8"/>
        <rFont val="Calibri"/>
        <family val="2"/>
      </rPr>
      <t>(mm)</t>
    </r>
  </si>
  <si>
    <r>
      <t xml:space="preserve">Pressure  </t>
    </r>
    <r>
      <rPr>
        <b/>
        <sz val="8"/>
        <color indexed="8"/>
        <rFont val="Calibri"/>
        <family val="2"/>
      </rPr>
      <t>(bar/cm2)</t>
    </r>
  </si>
  <si>
    <r>
      <t xml:space="preserve">Length  </t>
    </r>
    <r>
      <rPr>
        <b/>
        <sz val="8"/>
        <color indexed="8"/>
        <rFont val="Calibri"/>
        <family val="2"/>
      </rPr>
      <t>(m)</t>
    </r>
  </si>
  <si>
    <t>Media</t>
  </si>
  <si>
    <t>10"</t>
  </si>
  <si>
    <t>m</t>
  </si>
  <si>
    <t>8"</t>
  </si>
  <si>
    <t>0.90</t>
  </si>
  <si>
    <t>6"</t>
  </si>
  <si>
    <t>4"</t>
  </si>
  <si>
    <t>2"</t>
  </si>
  <si>
    <t>21 Bar</t>
  </si>
  <si>
    <t>10  m</t>
  </si>
  <si>
    <t>21 Bar</t>
  </si>
  <si>
    <t>10  m</t>
  </si>
  <si>
    <t>inch =&gt;  mm</t>
  </si>
  <si>
    <t xml:space="preserve"> Project: </t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</si>
</sst>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€&quot;\ #,##0_-;&quot;€&quot;\ #,##0\-"/>
    <numFmt numFmtId="185" formatCode="&quot;€&quot;\ #,##0_-;[Red]&quot;€&quot;\ #,##0\-"/>
    <numFmt numFmtId="186" formatCode="&quot;€&quot;\ #,##0.00_-;&quot;€&quot;\ #,##0.00\-"/>
    <numFmt numFmtId="187" formatCode="&quot;€&quot;\ #,##0.00_-;[Red]&quot;€&quot;\ #,##0.00\-"/>
    <numFmt numFmtId="188" formatCode="_-&quot;€&quot;\ * #,##0_-;_-&quot;€&quot;\ * #,##0\-;_-&quot;€&quot;\ * &quot;-&quot;_-;_-@_-"/>
    <numFmt numFmtId="189" formatCode="_-* #,##0_-;_-* #,##0\-;_-* &quot;-&quot;_-;_-@_-"/>
    <numFmt numFmtId="190" formatCode="_-&quot;€&quot;\ * #,##0.00_-;_-&quot;€&quot;\ * #,##0.00\-;_-&quot;€&quot;\ * &quot;-&quot;??_-;_-@_-"/>
    <numFmt numFmtId="191" formatCode="_-* #,##0.00_-;_-* #,##0.00\-;_-* &quot;-&quot;??_-;_-@_-"/>
    <numFmt numFmtId="192" formatCode="&quot;fl&quot;\ #,##0_-;&quot;fl&quot;\ #,##0\-"/>
    <numFmt numFmtId="193" formatCode="&quot;fl&quot;\ #,##0_-;[Red]&quot;fl&quot;\ #,##0\-"/>
    <numFmt numFmtId="194" formatCode="&quot;fl&quot;\ #,##0.00_-;&quot;fl&quot;\ #,##0.00\-"/>
    <numFmt numFmtId="195" formatCode="&quot;fl&quot;\ #,##0.00_-;[Red]&quot;fl&quot;\ #,##0.00\-"/>
    <numFmt numFmtId="196" formatCode="_-&quot;fl&quot;\ * #,##0_-;_-&quot;fl&quot;\ * #,##0\-;_-&quot;fl&quot;\ * &quot;-&quot;_-;_-@_-"/>
    <numFmt numFmtId="197" formatCode="_-&quot;fl&quot;\ * #,##0.00_-;_-&quot;fl&quot;\ * #,##0.00\-;_-&quot;fl&quot;\ * &quot;-&quot;??_-;_-@_-"/>
    <numFmt numFmtId="198" formatCode="mm&quot;월&quot;\ dd&quot;일&quot;"/>
  </numFmts>
  <fonts count="52"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돋움"/>
      <family val="3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20"/>
      <color indexed="8"/>
      <name val="Calibri"/>
      <family val="2"/>
    </font>
    <font>
      <sz val="11"/>
      <name val="Arial"/>
      <family val="2"/>
    </font>
    <font>
      <sz val="16"/>
      <name val="Arial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lightHorizontal"/>
    </fill>
    <fill>
      <patternFill patternType="solid">
        <fgColor rgb="FFEAEAEA"/>
        <bgColor indexed="64"/>
      </patternFill>
    </fill>
    <fill>
      <patternFill patternType="solid">
        <fgColor indexed="5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hair"/>
      <right style="hair"/>
      <top style="medium"/>
      <bottom style="double"/>
    </border>
    <border>
      <left style="medium"/>
      <right style="hair"/>
      <top style="medium"/>
      <bottom style="double"/>
    </border>
    <border>
      <left style="medium"/>
      <right style="hair"/>
      <top style="double"/>
      <bottom style="thin"/>
    </border>
    <border>
      <left style="hair"/>
      <right style="hair"/>
      <top style="double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ck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5" fillId="0" borderId="0">
      <alignment/>
      <protection/>
    </xf>
  </cellStyleXfs>
  <cellXfs count="168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2" fontId="3" fillId="34" borderId="18" xfId="0" applyNumberFormat="1" applyFont="1" applyFill="1" applyBorder="1" applyAlignment="1">
      <alignment/>
    </xf>
    <xf numFmtId="2" fontId="2" fillId="35" borderId="18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2" fontId="3" fillId="33" borderId="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/>
    </xf>
    <xf numFmtId="0" fontId="2" fillId="36" borderId="0" xfId="0" applyFont="1" applyFill="1" applyBorder="1" applyAlignment="1">
      <alignment/>
    </xf>
    <xf numFmtId="0" fontId="0" fillId="36" borderId="14" xfId="0" applyFill="1" applyBorder="1" applyAlignment="1">
      <alignment/>
    </xf>
    <xf numFmtId="2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 horizontal="left"/>
    </xf>
    <xf numFmtId="0" fontId="0" fillId="36" borderId="0" xfId="0" applyFill="1" applyBorder="1" applyAlignment="1">
      <alignment horizontal="right"/>
    </xf>
    <xf numFmtId="0" fontId="1" fillId="36" borderId="0" xfId="0" applyFont="1" applyFill="1" applyBorder="1" applyAlignment="1">
      <alignment/>
    </xf>
    <xf numFmtId="0" fontId="1" fillId="36" borderId="0" xfId="0" applyFont="1" applyFill="1" applyBorder="1" applyAlignment="1">
      <alignment horizontal="left"/>
    </xf>
    <xf numFmtId="2" fontId="0" fillId="36" borderId="14" xfId="0" applyNumberForma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6" xfId="0" applyFill="1" applyBorder="1" applyAlignment="1">
      <alignment horizontal="left"/>
    </xf>
    <xf numFmtId="0" fontId="0" fillId="36" borderId="16" xfId="0" applyFill="1" applyBorder="1" applyAlignment="1">
      <alignment horizontal="right"/>
    </xf>
    <xf numFmtId="2" fontId="0" fillId="36" borderId="16" xfId="0" applyNumberFormat="1" applyFill="1" applyBorder="1" applyAlignment="1">
      <alignment/>
    </xf>
    <xf numFmtId="0" fontId="0" fillId="36" borderId="17" xfId="0" applyFill="1" applyBorder="1" applyAlignment="1">
      <alignment/>
    </xf>
    <xf numFmtId="0" fontId="3" fillId="36" borderId="0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Font="1" applyAlignment="1">
      <alignment/>
    </xf>
    <xf numFmtId="0" fontId="35" fillId="0" borderId="0" xfId="61">
      <alignment/>
      <protection/>
    </xf>
    <xf numFmtId="0" fontId="35" fillId="0" borderId="0" xfId="61" applyAlignment="1">
      <alignment horizontal="center"/>
      <protection/>
    </xf>
    <xf numFmtId="0" fontId="9" fillId="0" borderId="10" xfId="61" applyFont="1" applyBorder="1" applyAlignment="1">
      <alignment vertical="top"/>
      <protection/>
    </xf>
    <xf numFmtId="0" fontId="9" fillId="0" borderId="11" xfId="61" applyFont="1" applyBorder="1" applyAlignment="1">
      <alignment vertical="top"/>
      <protection/>
    </xf>
    <xf numFmtId="0" fontId="9" fillId="0" borderId="21" xfId="61" applyFont="1" applyBorder="1" applyAlignment="1">
      <alignment vertical="top"/>
      <protection/>
    </xf>
    <xf numFmtId="0" fontId="9" fillId="0" borderId="22" xfId="61" applyFont="1" applyBorder="1" applyAlignment="1">
      <alignment vertical="top"/>
      <protection/>
    </xf>
    <xf numFmtId="0" fontId="9" fillId="0" borderId="23" xfId="61" applyFont="1" applyBorder="1" applyAlignment="1">
      <alignment vertical="top"/>
      <protection/>
    </xf>
    <xf numFmtId="0" fontId="9" fillId="0" borderId="24" xfId="61" applyFont="1" applyBorder="1" applyAlignment="1">
      <alignment vertical="top"/>
      <protection/>
    </xf>
    <xf numFmtId="0" fontId="11" fillId="0" borderId="0" xfId="61" applyFont="1" applyBorder="1" applyAlignment="1">
      <alignment vertical="center"/>
      <protection/>
    </xf>
    <xf numFmtId="0" fontId="9" fillId="0" borderId="15" xfId="61" applyFont="1" applyBorder="1" applyAlignment="1">
      <alignment vertical="top"/>
      <protection/>
    </xf>
    <xf numFmtId="0" fontId="35" fillId="0" borderId="0" xfId="61" applyAlignment="1">
      <alignment vertical="top"/>
      <protection/>
    </xf>
    <xf numFmtId="0" fontId="10" fillId="0" borderId="15" xfId="61" applyFont="1" applyBorder="1" applyAlignment="1">
      <alignment vertical="center"/>
      <protection/>
    </xf>
    <xf numFmtId="0" fontId="10" fillId="0" borderId="16" xfId="61" applyFont="1" applyBorder="1" applyAlignment="1">
      <alignment vertical="center"/>
      <protection/>
    </xf>
    <xf numFmtId="0" fontId="14" fillId="0" borderId="25" xfId="61" applyFont="1" applyBorder="1" applyAlignment="1">
      <alignment horizontal="center" vertical="center"/>
      <protection/>
    </xf>
    <xf numFmtId="0" fontId="35" fillId="0" borderId="0" xfId="61" applyBorder="1">
      <alignment/>
      <protection/>
    </xf>
    <xf numFmtId="0" fontId="14" fillId="0" borderId="26" xfId="61" applyFont="1" applyBorder="1" applyAlignment="1">
      <alignment horizontal="center" vertical="center"/>
      <protection/>
    </xf>
    <xf numFmtId="0" fontId="14" fillId="0" borderId="25" xfId="61" applyFont="1" applyBorder="1" applyAlignment="1">
      <alignment horizontal="center" vertical="center" wrapText="1"/>
      <protection/>
    </xf>
    <xf numFmtId="0" fontId="12" fillId="0" borderId="27" xfId="61" applyFont="1" applyBorder="1" applyAlignment="1">
      <alignment horizontal="center" vertical="center"/>
      <protection/>
    </xf>
    <xf numFmtId="0" fontId="12" fillId="0" borderId="28" xfId="61" applyFont="1" applyBorder="1" applyAlignment="1">
      <alignment horizontal="center" vertical="center"/>
      <protection/>
    </xf>
    <xf numFmtId="0" fontId="12" fillId="0" borderId="29" xfId="61" applyFont="1" applyBorder="1" applyAlignment="1">
      <alignment horizontal="center" vertical="center"/>
      <protection/>
    </xf>
    <xf numFmtId="0" fontId="12" fillId="0" borderId="30" xfId="61" applyFont="1" applyBorder="1" applyAlignment="1">
      <alignment horizontal="center" vertical="center"/>
      <protection/>
    </xf>
    <xf numFmtId="0" fontId="12" fillId="0" borderId="31" xfId="61" applyFont="1" applyBorder="1" applyAlignment="1">
      <alignment horizontal="center" vertical="center"/>
      <protection/>
    </xf>
    <xf numFmtId="0" fontId="12" fillId="0" borderId="32" xfId="61" applyFont="1" applyBorder="1" applyAlignment="1">
      <alignment horizontal="center" vertical="center"/>
      <protection/>
    </xf>
    <xf numFmtId="0" fontId="9" fillId="0" borderId="24" xfId="61" applyFont="1" applyBorder="1" applyAlignment="1">
      <alignment vertical="center"/>
      <protection/>
    </xf>
    <xf numFmtId="0" fontId="9" fillId="0" borderId="16" xfId="61" applyFont="1" applyBorder="1" applyAlignment="1">
      <alignment vertical="center"/>
      <protection/>
    </xf>
    <xf numFmtId="0" fontId="12" fillId="0" borderId="28" xfId="61" applyFont="1" applyBorder="1" applyAlignment="1">
      <alignment horizontal="center" vertical="center" wrapText="1"/>
      <protection/>
    </xf>
    <xf numFmtId="0" fontId="12" fillId="0" borderId="30" xfId="61" applyFont="1" applyBorder="1" applyAlignment="1">
      <alignment horizontal="center" vertical="center" wrapText="1"/>
      <protection/>
    </xf>
    <xf numFmtId="0" fontId="14" fillId="37" borderId="33" xfId="61" applyFont="1" applyFill="1" applyBorder="1" applyAlignment="1">
      <alignment vertical="center"/>
      <protection/>
    </xf>
    <xf numFmtId="0" fontId="14" fillId="0" borderId="34" xfId="61" applyFont="1" applyBorder="1" applyAlignment="1">
      <alignment horizontal="center" vertical="center" wrapText="1"/>
      <protection/>
    </xf>
    <xf numFmtId="0" fontId="12" fillId="0" borderId="35" xfId="61" applyFont="1" applyBorder="1" applyAlignment="1">
      <alignment horizontal="center" vertical="center"/>
      <protection/>
    </xf>
    <xf numFmtId="0" fontId="12" fillId="0" borderId="36" xfId="61" applyFont="1" applyBorder="1" applyAlignment="1">
      <alignment horizontal="center" vertical="center"/>
      <protection/>
    </xf>
    <xf numFmtId="0" fontId="12" fillId="0" borderId="37" xfId="61" applyFont="1" applyBorder="1" applyAlignment="1">
      <alignment horizontal="center" vertical="center"/>
      <protection/>
    </xf>
    <xf numFmtId="0" fontId="14" fillId="37" borderId="38" xfId="61" applyFont="1" applyFill="1" applyBorder="1" applyAlignment="1">
      <alignment vertical="center"/>
      <protection/>
    </xf>
    <xf numFmtId="0" fontId="17" fillId="0" borderId="39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0" xfId="0" applyFont="1" applyBorder="1" applyAlignment="1" quotePrefix="1">
      <alignment horizontal="right"/>
    </xf>
    <xf numFmtId="0" fontId="18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9" fillId="0" borderId="42" xfId="61" applyFont="1" applyBorder="1">
      <alignment/>
      <protection/>
    </xf>
    <xf numFmtId="0" fontId="9" fillId="0" borderId="43" xfId="61" applyFont="1" applyBorder="1">
      <alignment/>
      <protection/>
    </xf>
    <xf numFmtId="0" fontId="9" fillId="0" borderId="44" xfId="61" applyFont="1" applyBorder="1">
      <alignment/>
      <protection/>
    </xf>
    <xf numFmtId="0" fontId="9" fillId="38" borderId="45" xfId="61" applyFont="1" applyFill="1" applyBorder="1">
      <alignment/>
      <protection/>
    </xf>
    <xf numFmtId="0" fontId="9" fillId="38" borderId="46" xfId="61" applyFont="1" applyFill="1" applyBorder="1">
      <alignment/>
      <protection/>
    </xf>
    <xf numFmtId="0" fontId="9" fillId="38" borderId="46" xfId="61" applyFont="1" applyFill="1" applyBorder="1" applyAlignment="1">
      <alignment horizontal="left"/>
      <protection/>
    </xf>
    <xf numFmtId="0" fontId="9" fillId="38" borderId="47" xfId="61" applyFont="1" applyFill="1" applyBorder="1" applyAlignment="1">
      <alignment horizontal="left"/>
      <protection/>
    </xf>
    <xf numFmtId="0" fontId="9" fillId="0" borderId="24" xfId="61" applyFont="1" applyBorder="1" applyAlignment="1">
      <alignment horizontal="center" vertical="center"/>
      <protection/>
    </xf>
    <xf numFmtId="0" fontId="9" fillId="0" borderId="48" xfId="61" applyFont="1" applyBorder="1" applyAlignment="1">
      <alignment horizontal="center" vertical="center"/>
      <protection/>
    </xf>
    <xf numFmtId="0" fontId="9" fillId="0" borderId="16" xfId="61" applyFont="1" applyBorder="1" applyAlignment="1">
      <alignment horizontal="center" vertical="center"/>
      <protection/>
    </xf>
    <xf numFmtId="0" fontId="9" fillId="0" borderId="17" xfId="61" applyFont="1" applyBorder="1" applyAlignment="1">
      <alignment horizontal="center" vertical="center"/>
      <protection/>
    </xf>
    <xf numFmtId="0" fontId="8" fillId="0" borderId="0" xfId="61" applyFont="1" applyAlignment="1">
      <alignment horizontal="center"/>
      <protection/>
    </xf>
    <xf numFmtId="0" fontId="16" fillId="0" borderId="0" xfId="61" applyFont="1" applyAlignment="1">
      <alignment horizontal="center" vertical="center"/>
      <protection/>
    </xf>
    <xf numFmtId="0" fontId="9" fillId="0" borderId="0" xfId="61" applyFont="1">
      <alignment/>
      <protection/>
    </xf>
    <xf numFmtId="0" fontId="9" fillId="0" borderId="11" xfId="61" applyFont="1" applyBorder="1" applyAlignment="1">
      <alignment horizontal="center" vertical="center"/>
      <protection/>
    </xf>
    <xf numFmtId="0" fontId="9" fillId="0" borderId="12" xfId="61" applyFont="1" applyBorder="1" applyAlignment="1">
      <alignment horizontal="center" vertical="center"/>
      <protection/>
    </xf>
    <xf numFmtId="0" fontId="9" fillId="0" borderId="22" xfId="61" applyFont="1" applyBorder="1" applyAlignment="1">
      <alignment horizontal="center" vertical="center"/>
      <protection/>
    </xf>
    <xf numFmtId="0" fontId="9" fillId="0" borderId="49" xfId="61" applyFont="1" applyBorder="1" applyAlignment="1">
      <alignment horizontal="center" vertical="center"/>
      <protection/>
    </xf>
    <xf numFmtId="15" fontId="9" fillId="0" borderId="11" xfId="61" applyNumberFormat="1" applyFont="1" applyBorder="1" applyAlignment="1">
      <alignment horizontal="center" vertical="center"/>
      <protection/>
    </xf>
    <xf numFmtId="0" fontId="9" fillId="0" borderId="21" xfId="61" applyFont="1" applyBorder="1" applyAlignment="1">
      <alignment horizontal="left" vertical="top"/>
      <protection/>
    </xf>
    <xf numFmtId="0" fontId="9" fillId="0" borderId="22" xfId="61" applyFont="1" applyBorder="1" applyAlignment="1">
      <alignment horizontal="left" vertical="top"/>
      <protection/>
    </xf>
    <xf numFmtId="0" fontId="12" fillId="37" borderId="50" xfId="61" applyFont="1" applyFill="1" applyBorder="1" applyAlignment="1">
      <alignment horizontal="center" vertical="center"/>
      <protection/>
    </xf>
    <xf numFmtId="0" fontId="12" fillId="37" borderId="51" xfId="61" applyFont="1" applyFill="1" applyBorder="1" applyAlignment="1">
      <alignment horizontal="center" vertical="center"/>
      <protection/>
    </xf>
    <xf numFmtId="0" fontId="9" fillId="0" borderId="0" xfId="61" applyFont="1" applyAlignment="1">
      <alignment horizontal="center"/>
      <protection/>
    </xf>
    <xf numFmtId="0" fontId="35" fillId="0" borderId="52" xfId="61" applyBorder="1">
      <alignment/>
      <protection/>
    </xf>
    <xf numFmtId="0" fontId="35" fillId="0" borderId="53" xfId="61" applyBorder="1">
      <alignment/>
      <protection/>
    </xf>
    <xf numFmtId="0" fontId="35" fillId="0" borderId="54" xfId="61" applyBorder="1">
      <alignment/>
      <protection/>
    </xf>
    <xf numFmtId="0" fontId="35" fillId="0" borderId="55" xfId="61" applyBorder="1">
      <alignment/>
      <protection/>
    </xf>
    <xf numFmtId="0" fontId="35" fillId="0" borderId="56" xfId="61" applyBorder="1">
      <alignment/>
      <protection/>
    </xf>
    <xf numFmtId="0" fontId="35" fillId="0" borderId="57" xfId="61" applyBorder="1">
      <alignment/>
      <protection/>
    </xf>
    <xf numFmtId="0" fontId="9" fillId="0" borderId="58" xfId="61" applyFont="1" applyBorder="1" applyAlignment="1">
      <alignment horizontal="center"/>
      <protection/>
    </xf>
    <xf numFmtId="0" fontId="9" fillId="0" borderId="0" xfId="61" applyFont="1" applyBorder="1" applyAlignment="1">
      <alignment horizontal="center"/>
      <protection/>
    </xf>
    <xf numFmtId="0" fontId="9" fillId="0" borderId="59" xfId="61" applyFont="1" applyBorder="1" applyAlignment="1">
      <alignment horizontal="center"/>
      <protection/>
    </xf>
    <xf numFmtId="0" fontId="9" fillId="0" borderId="60" xfId="61" applyFont="1" applyBorder="1" applyAlignment="1">
      <alignment horizontal="center"/>
      <protection/>
    </xf>
    <xf numFmtId="0" fontId="9" fillId="0" borderId="61" xfId="61" applyFont="1" applyBorder="1" applyAlignment="1">
      <alignment horizontal="center"/>
      <protection/>
    </xf>
    <xf numFmtId="0" fontId="9" fillId="0" borderId="62" xfId="61" applyFont="1" applyBorder="1" applyAlignment="1">
      <alignment horizontal="center"/>
      <protection/>
    </xf>
    <xf numFmtId="0" fontId="13" fillId="0" borderId="61" xfId="61" applyFont="1" applyBorder="1" applyAlignment="1">
      <alignment horizontal="center" vertical="center"/>
      <protection/>
    </xf>
    <xf numFmtId="0" fontId="9" fillId="0" borderId="63" xfId="61" applyFont="1" applyBorder="1" applyAlignment="1">
      <alignment/>
      <protection/>
    </xf>
    <xf numFmtId="0" fontId="9" fillId="0" borderId="63" xfId="61" applyFont="1" applyBorder="1" applyAlignment="1">
      <alignment horizontal="right"/>
      <protection/>
    </xf>
    <xf numFmtId="0" fontId="14" fillId="0" borderId="25" xfId="61" applyFont="1" applyBorder="1" applyAlignment="1">
      <alignment horizontal="center" vertical="center"/>
      <protection/>
    </xf>
    <xf numFmtId="0" fontId="12" fillId="0" borderId="28" xfId="61" applyFont="1" applyBorder="1" applyAlignment="1">
      <alignment horizontal="center" vertical="center"/>
      <protection/>
    </xf>
    <xf numFmtId="0" fontId="12" fillId="0" borderId="30" xfId="61" applyFont="1" applyBorder="1" applyAlignment="1">
      <alignment horizontal="center" vertical="center"/>
      <protection/>
    </xf>
    <xf numFmtId="0" fontId="12" fillId="37" borderId="64" xfId="61" applyFont="1" applyFill="1" applyBorder="1" applyAlignment="1">
      <alignment horizontal="center" vertical="center"/>
      <protection/>
    </xf>
    <xf numFmtId="0" fontId="12" fillId="37" borderId="65" xfId="61" applyFont="1" applyFill="1" applyBorder="1" applyAlignment="1">
      <alignment horizontal="center" vertical="center"/>
      <protection/>
    </xf>
    <xf numFmtId="0" fontId="12" fillId="37" borderId="40" xfId="61" applyFont="1" applyFill="1" applyBorder="1" applyAlignment="1">
      <alignment horizontal="center" vertical="center"/>
      <protection/>
    </xf>
    <xf numFmtId="0" fontId="12" fillId="37" borderId="66" xfId="61" applyFont="1" applyFill="1" applyBorder="1" applyAlignment="1">
      <alignment horizontal="center" vertical="center"/>
      <protection/>
    </xf>
    <xf numFmtId="0" fontId="12" fillId="0" borderId="32" xfId="6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23</xdr:row>
      <xdr:rowOff>9525</xdr:rowOff>
    </xdr:from>
    <xdr:to>
      <xdr:col>6</xdr:col>
      <xdr:colOff>0</xdr:colOff>
      <xdr:row>25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067425"/>
          <a:ext cx="3724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34</xdr:row>
      <xdr:rowOff>9525</xdr:rowOff>
    </xdr:from>
    <xdr:to>
      <xdr:col>5</xdr:col>
      <xdr:colOff>1695450</xdr:colOff>
      <xdr:row>36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9410700"/>
          <a:ext cx="35052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75"/>
  <sheetViews>
    <sheetView tabSelected="1" zoomScale="85" zoomScaleNormal="85" zoomScalePageLayoutView="0" workbookViewId="0" topLeftCell="A1">
      <selection activeCell="D3" sqref="D2:D3"/>
    </sheetView>
  </sheetViews>
  <sheetFormatPr defaultColWidth="9.140625" defaultRowHeight="12.75"/>
  <cols>
    <col min="1" max="1" width="2.57421875" style="0" customWidth="1"/>
    <col min="2" max="2" width="2.140625" style="0" customWidth="1"/>
    <col min="3" max="3" width="1.7109375" style="0" customWidth="1"/>
    <col min="4" max="4" width="18.140625" style="0" customWidth="1"/>
    <col min="6" max="6" width="28.7109375" style="0" customWidth="1"/>
    <col min="7" max="7" width="11.00390625" style="10" customWidth="1"/>
    <col min="8" max="8" width="19.7109375" style="1" customWidth="1"/>
    <col min="9" max="10" width="7.421875" style="2" customWidth="1"/>
    <col min="11" max="11" width="21.8515625" style="0" customWidth="1"/>
    <col min="12" max="12" width="3.421875" style="0" customWidth="1"/>
  </cols>
  <sheetData>
    <row r="1" ht="13.5" thickBot="1"/>
    <row r="2" spans="2:11" ht="12.75">
      <c r="B2" s="11"/>
      <c r="C2" s="12"/>
      <c r="D2" s="12"/>
      <c r="E2" s="12"/>
      <c r="F2" s="12"/>
      <c r="G2" s="65"/>
      <c r="H2" s="13"/>
      <c r="I2" s="14"/>
      <c r="J2" s="14"/>
      <c r="K2" s="15"/>
    </row>
    <row r="3" spans="2:11" ht="12.75">
      <c r="B3" s="16"/>
      <c r="C3" s="4"/>
      <c r="D3" s="4"/>
      <c r="E3" s="4"/>
      <c r="F3" s="4"/>
      <c r="G3" s="8"/>
      <c r="H3" s="5"/>
      <c r="I3" s="6"/>
      <c r="J3" s="6"/>
      <c r="K3" s="17"/>
    </row>
    <row r="4" spans="2:11" ht="12.75">
      <c r="B4" s="16"/>
      <c r="C4" s="4"/>
      <c r="D4" s="4"/>
      <c r="E4" s="4"/>
      <c r="F4" s="4"/>
      <c r="G4" s="8"/>
      <c r="H4" s="5"/>
      <c r="I4" s="6"/>
      <c r="J4" s="6"/>
      <c r="K4" s="17"/>
    </row>
    <row r="5" spans="2:11" ht="30" customHeight="1">
      <c r="B5" s="112" t="s">
        <v>43</v>
      </c>
      <c r="C5" s="113"/>
      <c r="D5" s="113"/>
      <c r="E5" s="113"/>
      <c r="F5" s="113"/>
      <c r="G5" s="113"/>
      <c r="H5" s="113"/>
      <c r="I5" s="113"/>
      <c r="J5" s="113"/>
      <c r="K5" s="114"/>
    </row>
    <row r="6" spans="2:11" ht="12.75">
      <c r="B6" s="112"/>
      <c r="C6" s="113"/>
      <c r="D6" s="113"/>
      <c r="E6" s="113"/>
      <c r="F6" s="113"/>
      <c r="G6" s="113"/>
      <c r="H6" s="113"/>
      <c r="I6" s="113"/>
      <c r="J6" s="113"/>
      <c r="K6" s="114"/>
    </row>
    <row r="7" spans="2:11" ht="12.75">
      <c r="B7" s="112"/>
      <c r="C7" s="113"/>
      <c r="D7" s="113"/>
      <c r="E7" s="113"/>
      <c r="F7" s="113"/>
      <c r="G7" s="113"/>
      <c r="H7" s="113"/>
      <c r="I7" s="113"/>
      <c r="J7" s="113"/>
      <c r="K7" s="114"/>
    </row>
    <row r="8" spans="2:11" ht="12.75" customHeight="1" thickBot="1"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2:11" ht="23.25">
      <c r="B9" s="16"/>
      <c r="C9" s="20"/>
      <c r="D9" s="120" t="s">
        <v>48</v>
      </c>
      <c r="E9" s="120"/>
      <c r="F9" s="120"/>
      <c r="G9" s="118" t="s">
        <v>52</v>
      </c>
      <c r="H9" s="118"/>
      <c r="I9" s="118"/>
      <c r="J9" s="118"/>
      <c r="K9" s="119"/>
    </row>
    <row r="10" spans="2:16" ht="23.25">
      <c r="B10" s="16"/>
      <c r="C10" s="20"/>
      <c r="D10" s="109" t="s">
        <v>54</v>
      </c>
      <c r="E10" s="109"/>
      <c r="F10" s="109"/>
      <c r="G10" s="106" t="s">
        <v>50</v>
      </c>
      <c r="H10" s="106"/>
      <c r="I10" s="106"/>
      <c r="J10" s="106"/>
      <c r="K10" s="107"/>
      <c r="P10" s="66" t="s">
        <v>53</v>
      </c>
    </row>
    <row r="11" spans="2:11" ht="23.25">
      <c r="B11" s="16"/>
      <c r="C11" s="20"/>
      <c r="D11" s="109" t="s">
        <v>46</v>
      </c>
      <c r="E11" s="109"/>
      <c r="F11" s="109"/>
      <c r="G11" s="106" t="s">
        <v>49</v>
      </c>
      <c r="H11" s="106"/>
      <c r="I11" s="106"/>
      <c r="J11" s="106"/>
      <c r="K11" s="107"/>
    </row>
    <row r="12" spans="2:11" ht="23.25">
      <c r="B12" s="16"/>
      <c r="C12" s="20"/>
      <c r="D12" s="109" t="s">
        <v>55</v>
      </c>
      <c r="E12" s="109"/>
      <c r="F12" s="109"/>
      <c r="G12" s="106" t="s">
        <v>47</v>
      </c>
      <c r="H12" s="106"/>
      <c r="I12" s="106"/>
      <c r="J12" s="106"/>
      <c r="K12" s="107"/>
    </row>
    <row r="13" spans="2:11" ht="24" thickBot="1">
      <c r="B13" s="19"/>
      <c r="C13" s="26"/>
      <c r="D13" s="108" t="s">
        <v>51</v>
      </c>
      <c r="E13" s="108"/>
      <c r="F13" s="108"/>
      <c r="G13" s="110" t="s">
        <v>56</v>
      </c>
      <c r="H13" s="110"/>
      <c r="I13" s="110"/>
      <c r="J13" s="110"/>
      <c r="K13" s="111"/>
    </row>
    <row r="14" spans="2:13" ht="23.25">
      <c r="B14" s="16"/>
      <c r="C14" s="20"/>
      <c r="D14" s="21"/>
      <c r="E14" s="21"/>
      <c r="F14" s="21"/>
      <c r="G14" s="22"/>
      <c r="H14" s="23"/>
      <c r="I14" s="24"/>
      <c r="J14" s="24"/>
      <c r="K14" s="25"/>
      <c r="M14" t="s">
        <v>86</v>
      </c>
    </row>
    <row r="15" spans="2:16" ht="23.25">
      <c r="B15" s="16"/>
      <c r="C15" s="21"/>
      <c r="D15" s="30" t="s">
        <v>44</v>
      </c>
      <c r="E15" s="31"/>
      <c r="F15" s="31"/>
      <c r="G15" s="38"/>
      <c r="H15" s="39"/>
      <c r="I15" s="40"/>
      <c r="J15" s="40"/>
      <c r="K15" s="25"/>
      <c r="L15" s="4"/>
      <c r="M15" s="105">
        <f>2.54*10*10</f>
        <v>254</v>
      </c>
      <c r="N15" s="4"/>
      <c r="O15" s="4"/>
      <c r="P15" s="4"/>
    </row>
    <row r="16" spans="2:16" ht="24" thickBot="1">
      <c r="B16" s="16"/>
      <c r="C16" s="21"/>
      <c r="D16" s="21"/>
      <c r="E16" s="21"/>
      <c r="F16" s="21"/>
      <c r="G16" s="22"/>
      <c r="H16" s="23"/>
      <c r="I16" s="24"/>
      <c r="J16" s="24"/>
      <c r="K16" s="25"/>
      <c r="L16" s="4"/>
      <c r="M16" s="4"/>
      <c r="N16" s="4"/>
      <c r="O16" s="4"/>
      <c r="P16" s="4"/>
    </row>
    <row r="17" spans="2:16" ht="24" thickBot="1">
      <c r="B17" s="16"/>
      <c r="C17" s="21"/>
      <c r="D17" s="21" t="s">
        <v>34</v>
      </c>
      <c r="E17" s="21"/>
      <c r="F17" s="21"/>
      <c r="G17" s="32" t="s">
        <v>1</v>
      </c>
      <c r="H17" s="33">
        <v>50</v>
      </c>
      <c r="I17" s="62" t="s">
        <v>0</v>
      </c>
      <c r="J17" s="63"/>
      <c r="K17" s="25"/>
      <c r="L17" s="4"/>
      <c r="M17" s="4"/>
      <c r="N17" s="4"/>
      <c r="O17" s="4"/>
      <c r="P17" s="4"/>
    </row>
    <row r="18" spans="2:18" ht="24" thickBot="1">
      <c r="B18" s="16"/>
      <c r="C18" s="21"/>
      <c r="D18" s="21" t="s">
        <v>35</v>
      </c>
      <c r="E18" s="21"/>
      <c r="F18" s="21"/>
      <c r="G18" s="32" t="s">
        <v>4</v>
      </c>
      <c r="H18" s="33">
        <v>360</v>
      </c>
      <c r="I18" s="62" t="s">
        <v>3</v>
      </c>
      <c r="J18" s="63"/>
      <c r="K18" s="25"/>
      <c r="L18" s="4"/>
      <c r="M18" s="4"/>
      <c r="N18" s="100" t="s">
        <v>84</v>
      </c>
      <c r="O18" s="100" t="s">
        <v>85</v>
      </c>
      <c r="P18" s="101" t="s">
        <v>75</v>
      </c>
      <c r="Q18" s="102">
        <v>1.03</v>
      </c>
      <c r="R18" s="103" t="s">
        <v>76</v>
      </c>
    </row>
    <row r="19" spans="2:18" ht="24" thickBot="1">
      <c r="B19" s="16"/>
      <c r="C19" s="21"/>
      <c r="D19" s="21" t="s">
        <v>36</v>
      </c>
      <c r="E19" s="21"/>
      <c r="F19" s="21"/>
      <c r="G19" s="32" t="s">
        <v>13</v>
      </c>
      <c r="H19" s="33">
        <v>5</v>
      </c>
      <c r="I19" s="62" t="s">
        <v>2</v>
      </c>
      <c r="J19" s="63"/>
      <c r="K19" s="25"/>
      <c r="L19" s="4"/>
      <c r="M19" s="4"/>
      <c r="N19" s="100" t="s">
        <v>84</v>
      </c>
      <c r="O19" s="100" t="s">
        <v>85</v>
      </c>
      <c r="P19" s="101" t="s">
        <v>77</v>
      </c>
      <c r="Q19" s="104" t="s">
        <v>78</v>
      </c>
      <c r="R19" s="103" t="s">
        <v>76</v>
      </c>
    </row>
    <row r="20" spans="2:18" ht="23.25">
      <c r="B20" s="16"/>
      <c r="C20" s="21"/>
      <c r="D20" s="21" t="s">
        <v>37</v>
      </c>
      <c r="E20" s="21"/>
      <c r="F20" s="21"/>
      <c r="G20" s="32" t="s">
        <v>5</v>
      </c>
      <c r="H20" s="24">
        <v>1000</v>
      </c>
      <c r="I20" s="32" t="s">
        <v>7</v>
      </c>
      <c r="J20" s="22"/>
      <c r="K20" s="25"/>
      <c r="L20" s="4"/>
      <c r="M20" s="4"/>
      <c r="N20" s="100" t="s">
        <v>82</v>
      </c>
      <c r="O20" s="100" t="s">
        <v>83</v>
      </c>
      <c r="P20" s="101" t="s">
        <v>79</v>
      </c>
      <c r="Q20" s="102">
        <v>0.76</v>
      </c>
      <c r="R20" s="103" t="s">
        <v>76</v>
      </c>
    </row>
    <row r="21" spans="2:18" ht="23.25">
      <c r="B21" s="16"/>
      <c r="C21" s="21"/>
      <c r="D21" s="21" t="s">
        <v>38</v>
      </c>
      <c r="E21" s="21"/>
      <c r="F21" s="21"/>
      <c r="G21" s="32" t="s">
        <v>6</v>
      </c>
      <c r="H21" s="24">
        <f>H19/(H18/1000)</f>
        <v>13.88888888888889</v>
      </c>
      <c r="I21" s="21"/>
      <c r="J21" s="21"/>
      <c r="K21" s="25"/>
      <c r="L21" s="4"/>
      <c r="M21" s="4"/>
      <c r="N21" s="100" t="s">
        <v>82</v>
      </c>
      <c r="O21" s="100" t="s">
        <v>83</v>
      </c>
      <c r="P21" s="101" t="s">
        <v>80</v>
      </c>
      <c r="Q21" s="102">
        <v>0.59</v>
      </c>
      <c r="R21" s="103" t="s">
        <v>76</v>
      </c>
    </row>
    <row r="22" spans="2:18" ht="24" thickBot="1">
      <c r="B22" s="16"/>
      <c r="C22" s="21"/>
      <c r="D22" s="21"/>
      <c r="E22" s="21"/>
      <c r="F22" s="21"/>
      <c r="G22" s="32"/>
      <c r="H22" s="24"/>
      <c r="I22" s="22"/>
      <c r="J22" s="22"/>
      <c r="K22" s="25"/>
      <c r="L22" s="4"/>
      <c r="M22" s="4"/>
      <c r="N22" s="100" t="s">
        <v>82</v>
      </c>
      <c r="O22" s="100" t="s">
        <v>83</v>
      </c>
      <c r="P22" s="101" t="s">
        <v>81</v>
      </c>
      <c r="Q22" s="102">
        <v>0.39</v>
      </c>
      <c r="R22" s="103" t="s">
        <v>76</v>
      </c>
    </row>
    <row r="23" spans="2:16" ht="27" customHeight="1" thickBot="1">
      <c r="B23" s="16"/>
      <c r="C23" s="21"/>
      <c r="D23" s="20" t="s">
        <v>39</v>
      </c>
      <c r="E23" s="21"/>
      <c r="F23" s="21"/>
      <c r="G23" s="32" t="s">
        <v>33</v>
      </c>
      <c r="H23" s="34">
        <f>0.15*H18/1000*(H21^0.4)*(H17/(H20/1000)^0.33)^0.6</f>
        <v>1.6174943184321104</v>
      </c>
      <c r="I23" s="62" t="s">
        <v>2</v>
      </c>
      <c r="J23" s="64"/>
      <c r="K23" s="25"/>
      <c r="L23" s="4"/>
      <c r="M23" s="4"/>
      <c r="N23" s="4"/>
      <c r="O23" s="4"/>
      <c r="P23" s="4"/>
    </row>
    <row r="24" spans="2:16" ht="23.25">
      <c r="B24" s="16"/>
      <c r="C24" s="21"/>
      <c r="D24" s="21"/>
      <c r="E24" s="21"/>
      <c r="F24" s="21"/>
      <c r="G24" s="32" t="s">
        <v>40</v>
      </c>
      <c r="H24" s="61">
        <v>30</v>
      </c>
      <c r="I24" s="32" t="s">
        <v>2</v>
      </c>
      <c r="J24" s="22"/>
      <c r="K24" s="25"/>
      <c r="L24" s="4"/>
      <c r="M24" s="4"/>
      <c r="N24" s="4"/>
      <c r="O24" s="4"/>
      <c r="P24" s="4"/>
    </row>
    <row r="25" spans="2:16" ht="23.25">
      <c r="B25" s="16"/>
      <c r="C25" s="21"/>
      <c r="D25" s="21"/>
      <c r="E25" s="21"/>
      <c r="F25" s="21"/>
      <c r="G25" s="32"/>
      <c r="H25" s="24"/>
      <c r="I25" s="21"/>
      <c r="J25" s="21"/>
      <c r="K25" s="25"/>
      <c r="L25" s="4"/>
      <c r="M25" s="4"/>
      <c r="N25" s="4"/>
      <c r="O25" s="4"/>
      <c r="P25" s="4"/>
    </row>
    <row r="26" spans="2:16" ht="23.25">
      <c r="B26" s="16"/>
      <c r="C26" s="21"/>
      <c r="D26" s="30" t="s">
        <v>45</v>
      </c>
      <c r="E26" s="31"/>
      <c r="F26" s="31"/>
      <c r="G26" s="38"/>
      <c r="H26" s="39"/>
      <c r="I26" s="40"/>
      <c r="J26" s="40"/>
      <c r="K26" s="25"/>
      <c r="L26" s="4"/>
      <c r="M26" s="4"/>
      <c r="N26" s="4"/>
      <c r="O26" s="4"/>
      <c r="P26" s="4"/>
    </row>
    <row r="27" spans="2:16" s="3" customFormat="1" ht="24" thickBot="1">
      <c r="B27" s="18"/>
      <c r="C27" s="35"/>
      <c r="D27" s="21"/>
      <c r="E27" s="21"/>
      <c r="F27" s="21"/>
      <c r="G27" s="22"/>
      <c r="H27" s="23"/>
      <c r="I27" s="24"/>
      <c r="J27" s="24"/>
      <c r="K27" s="36"/>
      <c r="L27" s="4"/>
      <c r="M27" s="4"/>
      <c r="N27" s="4"/>
      <c r="O27" s="4"/>
      <c r="P27" s="4"/>
    </row>
    <row r="28" spans="2:16" ht="24" thickBot="1">
      <c r="B28" s="16"/>
      <c r="C28" s="21"/>
      <c r="D28" s="21" t="s">
        <v>34</v>
      </c>
      <c r="E28" s="21"/>
      <c r="F28" s="21"/>
      <c r="G28" s="32" t="s">
        <v>1</v>
      </c>
      <c r="H28" s="33">
        <v>6</v>
      </c>
      <c r="I28" s="62" t="s">
        <v>0</v>
      </c>
      <c r="J28" s="63"/>
      <c r="K28" s="25"/>
      <c r="L28" s="4"/>
      <c r="M28" t="s">
        <v>86</v>
      </c>
      <c r="N28" s="4"/>
      <c r="O28" s="4"/>
      <c r="P28" s="4"/>
    </row>
    <row r="29" spans="2:16" ht="24" thickBot="1">
      <c r="B29" s="16"/>
      <c r="C29" s="21"/>
      <c r="D29" s="21" t="s">
        <v>35</v>
      </c>
      <c r="E29" s="21"/>
      <c r="F29" s="21"/>
      <c r="G29" s="32" t="s">
        <v>4</v>
      </c>
      <c r="H29" s="33">
        <v>152</v>
      </c>
      <c r="I29" s="62" t="s">
        <v>3</v>
      </c>
      <c r="J29" s="63"/>
      <c r="K29" s="25"/>
      <c r="L29" s="4"/>
      <c r="M29" s="105">
        <f>2.54*10*6</f>
        <v>152.39999999999998</v>
      </c>
      <c r="N29" s="4"/>
      <c r="O29" s="4"/>
      <c r="P29" s="4"/>
    </row>
    <row r="30" spans="2:16" ht="24" thickBot="1">
      <c r="B30" s="16"/>
      <c r="C30" s="21"/>
      <c r="D30" s="21" t="s">
        <v>36</v>
      </c>
      <c r="E30" s="21"/>
      <c r="F30" s="21"/>
      <c r="G30" s="32" t="s">
        <v>13</v>
      </c>
      <c r="H30" s="33">
        <v>5.7</v>
      </c>
      <c r="I30" s="62" t="s">
        <v>2</v>
      </c>
      <c r="J30" s="63"/>
      <c r="K30" s="25"/>
      <c r="L30" s="4"/>
      <c r="M30" s="4"/>
      <c r="N30" s="4"/>
      <c r="O30" s="4"/>
      <c r="P30" s="4"/>
    </row>
    <row r="31" spans="2:16" ht="23.25">
      <c r="B31" s="16"/>
      <c r="C31" s="21"/>
      <c r="D31" s="21" t="s">
        <v>37</v>
      </c>
      <c r="E31" s="21"/>
      <c r="F31" s="21"/>
      <c r="G31" s="32" t="s">
        <v>5</v>
      </c>
      <c r="H31" s="24">
        <v>1.05</v>
      </c>
      <c r="I31" s="22" t="s">
        <v>7</v>
      </c>
      <c r="J31" s="22"/>
      <c r="K31" s="25"/>
      <c r="L31" s="4"/>
      <c r="M31" s="4"/>
      <c r="N31" s="4"/>
      <c r="O31" s="4"/>
      <c r="P31" s="4"/>
    </row>
    <row r="32" spans="2:16" ht="23.25">
      <c r="B32" s="16"/>
      <c r="C32" s="21"/>
      <c r="D32" s="21" t="s">
        <v>42</v>
      </c>
      <c r="E32" s="21"/>
      <c r="F32" s="21"/>
      <c r="G32" s="32" t="s">
        <v>20</v>
      </c>
      <c r="H32" s="21">
        <f>($H$29/1000)^2*3.14/4*$H$30</f>
        <v>0.103378848</v>
      </c>
      <c r="I32" s="22" t="s">
        <v>14</v>
      </c>
      <c r="J32" s="22"/>
      <c r="K32" s="25"/>
      <c r="L32" s="4"/>
      <c r="M32" s="4"/>
      <c r="N32" s="4"/>
      <c r="O32" s="4"/>
      <c r="P32" s="4"/>
    </row>
    <row r="33" spans="2:16" ht="24" thickBot="1">
      <c r="B33" s="16"/>
      <c r="C33" s="21"/>
      <c r="D33" s="21"/>
      <c r="E33" s="21"/>
      <c r="F33" s="21"/>
      <c r="G33" s="32"/>
      <c r="H33" s="24"/>
      <c r="I33" s="22"/>
      <c r="J33" s="22"/>
      <c r="K33" s="25"/>
      <c r="L33" s="4"/>
      <c r="M33" s="4"/>
      <c r="N33" s="4"/>
      <c r="O33" s="4"/>
      <c r="P33" s="4"/>
    </row>
    <row r="34" spans="2:16" ht="27" customHeight="1" thickBot="1">
      <c r="B34" s="16"/>
      <c r="C34" s="21"/>
      <c r="D34" s="20" t="s">
        <v>39</v>
      </c>
      <c r="E34" s="21"/>
      <c r="F34" s="21"/>
      <c r="G34" s="32" t="s">
        <v>33</v>
      </c>
      <c r="H34" s="34">
        <f>3.6*(($H$32*(($H$28+1)-($H$28+1)^0.714))^0.33)</f>
        <v>2.442998708854925</v>
      </c>
      <c r="I34" s="32" t="s">
        <v>2</v>
      </c>
      <c r="J34" s="32"/>
      <c r="K34" s="25"/>
      <c r="L34" s="4"/>
      <c r="M34" s="4"/>
      <c r="N34" s="4">
        <f>2*25.4</f>
        <v>50.8</v>
      </c>
      <c r="O34" s="4"/>
      <c r="P34" s="4"/>
    </row>
    <row r="35" spans="2:16" ht="23.25">
      <c r="B35" s="16"/>
      <c r="C35" s="21"/>
      <c r="D35" s="21"/>
      <c r="E35" s="21"/>
      <c r="F35" s="21"/>
      <c r="G35" s="32" t="s">
        <v>40</v>
      </c>
      <c r="H35" s="61">
        <v>30</v>
      </c>
      <c r="I35" s="32" t="s">
        <v>2</v>
      </c>
      <c r="J35" s="22"/>
      <c r="K35" s="25"/>
      <c r="L35" s="4"/>
      <c r="M35" s="4"/>
      <c r="N35" s="4"/>
      <c r="O35" s="4"/>
      <c r="P35" s="4"/>
    </row>
    <row r="36" spans="2:16" ht="23.25">
      <c r="B36" s="16"/>
      <c r="C36" s="21"/>
      <c r="D36" s="21"/>
      <c r="E36" s="21"/>
      <c r="F36" s="21"/>
      <c r="G36" s="32"/>
      <c r="H36" s="21"/>
      <c r="I36" s="22"/>
      <c r="J36" s="22"/>
      <c r="K36" s="25"/>
      <c r="L36" s="4"/>
      <c r="M36" s="4"/>
      <c r="N36" s="4"/>
      <c r="O36" s="4"/>
      <c r="P36" s="4"/>
    </row>
    <row r="37" spans="2:16" ht="24" thickBot="1">
      <c r="B37" s="19"/>
      <c r="C37" s="27"/>
      <c r="D37" s="27"/>
      <c r="E37" s="27"/>
      <c r="F37" s="27"/>
      <c r="G37" s="37"/>
      <c r="H37" s="27"/>
      <c r="I37" s="28"/>
      <c r="J37" s="28"/>
      <c r="K37" s="29"/>
      <c r="L37" s="4"/>
      <c r="M37" s="4"/>
      <c r="N37" s="4"/>
      <c r="O37" s="4"/>
      <c r="P37" s="4"/>
    </row>
    <row r="38" spans="2:16" ht="12.75">
      <c r="B38" s="4"/>
      <c r="C38" s="4"/>
      <c r="D38" s="4"/>
      <c r="E38" s="4"/>
      <c r="F38" s="4"/>
      <c r="G38" s="9"/>
      <c r="H38" s="4"/>
      <c r="I38" s="8"/>
      <c r="J38" s="8"/>
      <c r="K38" s="4"/>
      <c r="L38" s="4"/>
      <c r="M38" s="4"/>
      <c r="N38" s="4"/>
      <c r="O38" s="4"/>
      <c r="P38" s="4"/>
    </row>
    <row r="39" spans="2:16" ht="12.75">
      <c r="B39" s="4"/>
      <c r="C39" s="4"/>
      <c r="D39" s="4"/>
      <c r="E39" s="4"/>
      <c r="F39" s="4"/>
      <c r="G39" s="9"/>
      <c r="H39" s="4"/>
      <c r="I39" s="8"/>
      <c r="J39" s="8"/>
      <c r="K39" s="4"/>
      <c r="L39" s="4"/>
      <c r="M39" s="4"/>
      <c r="N39" s="4"/>
      <c r="O39" s="4"/>
      <c r="P39" s="4"/>
    </row>
    <row r="40" spans="2:16" ht="12.75">
      <c r="B40" s="4"/>
      <c r="C40" s="4"/>
      <c r="D40" s="4"/>
      <c r="E40" s="4"/>
      <c r="F40" s="4"/>
      <c r="G40" s="8"/>
      <c r="H40" s="5"/>
      <c r="I40" s="6"/>
      <c r="J40" s="6"/>
      <c r="K40" s="4"/>
      <c r="L40" s="4"/>
      <c r="M40" s="4"/>
      <c r="N40" s="4"/>
      <c r="O40" s="4"/>
      <c r="P40" s="4"/>
    </row>
    <row r="41" spans="12:16" ht="13.5" thickBot="1">
      <c r="L41" s="4"/>
      <c r="M41" s="4"/>
      <c r="N41" s="4"/>
      <c r="O41" s="4"/>
      <c r="P41" s="4"/>
    </row>
    <row r="42" spans="2:16" ht="12.75">
      <c r="B42" s="41"/>
      <c r="C42" s="42"/>
      <c r="D42" s="42"/>
      <c r="E42" s="42"/>
      <c r="F42" s="42"/>
      <c r="G42" s="42"/>
      <c r="H42" s="42"/>
      <c r="I42" s="42"/>
      <c r="J42" s="42"/>
      <c r="K42" s="43"/>
      <c r="L42" s="4"/>
      <c r="M42" s="4"/>
      <c r="N42" s="4"/>
      <c r="O42" s="4"/>
      <c r="P42" s="4"/>
    </row>
    <row r="43" spans="2:16" ht="23.25">
      <c r="B43" s="44"/>
      <c r="C43" s="45"/>
      <c r="D43" s="45"/>
      <c r="E43" s="46" t="s">
        <v>41</v>
      </c>
      <c r="F43" s="45"/>
      <c r="G43" s="45"/>
      <c r="H43" s="45"/>
      <c r="I43" s="45"/>
      <c r="J43" s="45"/>
      <c r="K43" s="47"/>
      <c r="L43" s="4"/>
      <c r="M43" s="4"/>
      <c r="N43" s="4"/>
      <c r="O43" s="4"/>
      <c r="P43" s="4"/>
    </row>
    <row r="44" spans="2:16" ht="12.75">
      <c r="B44" s="44"/>
      <c r="C44" s="45"/>
      <c r="D44" s="45"/>
      <c r="E44" s="45"/>
      <c r="F44" s="45"/>
      <c r="G44" s="45"/>
      <c r="H44" s="45"/>
      <c r="I44" s="45"/>
      <c r="J44" s="45"/>
      <c r="K44" s="47"/>
      <c r="L44" s="4"/>
      <c r="M44" s="4"/>
      <c r="N44" s="4"/>
      <c r="O44" s="4"/>
      <c r="P44" s="4"/>
    </row>
    <row r="45" spans="2:16" ht="12.75">
      <c r="B45" s="44"/>
      <c r="C45" s="45"/>
      <c r="D45" s="45"/>
      <c r="E45" s="45" t="s">
        <v>8</v>
      </c>
      <c r="F45" s="45">
        <v>1000</v>
      </c>
      <c r="G45" s="45" t="s">
        <v>30</v>
      </c>
      <c r="H45" s="45">
        <f>($H$18/1000)^2*3.14/4*$H$19</f>
        <v>0.50868</v>
      </c>
      <c r="I45" s="45"/>
      <c r="J45" s="45"/>
      <c r="K45" s="47"/>
      <c r="L45" s="4"/>
      <c r="M45" s="4"/>
      <c r="N45" s="4"/>
      <c r="O45" s="4"/>
      <c r="P45" s="4"/>
    </row>
    <row r="46" spans="2:16" ht="12.75">
      <c r="B46" s="44"/>
      <c r="C46" s="45"/>
      <c r="D46" s="45"/>
      <c r="E46" s="45" t="s">
        <v>9</v>
      </c>
      <c r="F46" s="45">
        <v>1.05</v>
      </c>
      <c r="G46" s="45"/>
      <c r="H46" s="45"/>
      <c r="I46" s="45"/>
      <c r="J46" s="45"/>
      <c r="K46" s="47"/>
      <c r="L46" s="4"/>
      <c r="M46" s="4"/>
      <c r="N46" s="4"/>
      <c r="O46" s="4"/>
      <c r="P46" s="4"/>
    </row>
    <row r="47" spans="2:16" ht="12.75">
      <c r="B47" s="44"/>
      <c r="C47" s="45"/>
      <c r="D47" s="45"/>
      <c r="E47" s="45" t="s">
        <v>10</v>
      </c>
      <c r="F47" s="45">
        <v>1.04</v>
      </c>
      <c r="G47" s="45"/>
      <c r="H47" s="45"/>
      <c r="I47" s="45"/>
      <c r="J47" s="45"/>
      <c r="K47" s="47"/>
      <c r="L47" s="4"/>
      <c r="M47" s="4"/>
      <c r="N47" s="4"/>
      <c r="O47" s="4"/>
      <c r="P47" s="4"/>
    </row>
    <row r="48" spans="2:16" ht="12.75">
      <c r="B48" s="44"/>
      <c r="C48" s="45"/>
      <c r="D48" s="45"/>
      <c r="E48" s="45" t="s">
        <v>11</v>
      </c>
      <c r="F48" s="45" t="s">
        <v>12</v>
      </c>
      <c r="G48" s="45"/>
      <c r="H48" s="45"/>
      <c r="I48" s="45"/>
      <c r="J48" s="45"/>
      <c r="K48" s="47"/>
      <c r="L48" s="4"/>
      <c r="M48" s="4"/>
      <c r="N48" s="4"/>
      <c r="O48" s="4"/>
      <c r="P48" s="4"/>
    </row>
    <row r="49" spans="2:11" ht="12.75">
      <c r="B49" s="44"/>
      <c r="C49" s="45"/>
      <c r="D49" s="45"/>
      <c r="E49" s="45"/>
      <c r="F49" s="45"/>
      <c r="G49" s="45"/>
      <c r="H49" s="45"/>
      <c r="I49" s="45"/>
      <c r="J49" s="45"/>
      <c r="K49" s="47"/>
    </row>
    <row r="50" spans="2:11" ht="12.75">
      <c r="B50" s="44"/>
      <c r="C50" s="45"/>
      <c r="D50" s="45"/>
      <c r="E50" s="45"/>
      <c r="F50" s="45"/>
      <c r="G50" s="45"/>
      <c r="H50" s="45"/>
      <c r="I50" s="45"/>
      <c r="J50" s="45"/>
      <c r="K50" s="47"/>
    </row>
    <row r="51" spans="2:11" ht="12.75">
      <c r="B51" s="44"/>
      <c r="C51" s="45"/>
      <c r="D51" s="45"/>
      <c r="E51" s="45" t="s">
        <v>18</v>
      </c>
      <c r="F51" s="45" t="s">
        <v>15</v>
      </c>
      <c r="G51" s="45" t="s">
        <v>2</v>
      </c>
      <c r="H51" s="48" t="e">
        <f>3.6*($H$45*(($H$45+1)-($H$17+1)^0.714)^0.33)</f>
        <v>#NUM!</v>
      </c>
      <c r="I51" s="45"/>
      <c r="J51" s="45"/>
      <c r="K51" s="47"/>
    </row>
    <row r="52" spans="2:11" ht="12.75">
      <c r="B52" s="44"/>
      <c r="C52" s="45"/>
      <c r="D52" s="45"/>
      <c r="E52" s="45" t="s">
        <v>19</v>
      </c>
      <c r="F52" s="45" t="s">
        <v>16</v>
      </c>
      <c r="G52" s="45" t="s">
        <v>17</v>
      </c>
      <c r="H52" s="48" t="e">
        <f>10*$H$51</f>
        <v>#NUM!</v>
      </c>
      <c r="I52" s="45"/>
      <c r="J52" s="45"/>
      <c r="K52" s="47"/>
    </row>
    <row r="53" spans="2:11" ht="12.75">
      <c r="B53" s="44"/>
      <c r="C53" s="45"/>
      <c r="D53" s="45"/>
      <c r="E53" s="45"/>
      <c r="F53" s="45"/>
      <c r="G53" s="45"/>
      <c r="H53" s="45"/>
      <c r="I53" s="45"/>
      <c r="J53" s="45"/>
      <c r="K53" s="47"/>
    </row>
    <row r="54" spans="2:11" ht="12.75">
      <c r="B54" s="44"/>
      <c r="C54" s="45"/>
      <c r="D54" s="45"/>
      <c r="E54" s="45"/>
      <c r="F54" s="45"/>
      <c r="G54" s="45"/>
      <c r="H54" s="45"/>
      <c r="I54" s="45"/>
      <c r="J54" s="45"/>
      <c r="K54" s="47"/>
    </row>
    <row r="55" spans="2:11" ht="12.75">
      <c r="B55" s="44"/>
      <c r="C55" s="45"/>
      <c r="D55" s="45"/>
      <c r="E55" s="45"/>
      <c r="F55" s="45"/>
      <c r="G55" s="45"/>
      <c r="H55" s="45"/>
      <c r="I55" s="45"/>
      <c r="J55" s="45"/>
      <c r="K55" s="47"/>
    </row>
    <row r="56" spans="2:11" ht="23.25">
      <c r="B56" s="44"/>
      <c r="C56" s="45"/>
      <c r="D56" s="45"/>
      <c r="E56" s="60" t="s">
        <v>25</v>
      </c>
      <c r="F56" s="60"/>
      <c r="G56" s="60"/>
      <c r="H56" s="45"/>
      <c r="I56" s="45"/>
      <c r="J56" s="45"/>
      <c r="K56" s="47"/>
    </row>
    <row r="57" spans="2:11" ht="23.25">
      <c r="B57" s="44"/>
      <c r="C57" s="45"/>
      <c r="D57" s="45"/>
      <c r="E57" s="60" t="s">
        <v>24</v>
      </c>
      <c r="F57" s="60"/>
      <c r="G57" s="60"/>
      <c r="H57" s="45"/>
      <c r="I57" s="45"/>
      <c r="J57" s="45"/>
      <c r="K57" s="47"/>
    </row>
    <row r="58" spans="2:11" ht="23.25">
      <c r="B58" s="44"/>
      <c r="C58" s="45"/>
      <c r="D58" s="45"/>
      <c r="E58" s="60" t="s">
        <v>32</v>
      </c>
      <c r="F58" s="60"/>
      <c r="G58" s="60"/>
      <c r="H58" s="45"/>
      <c r="I58" s="45"/>
      <c r="J58" s="45"/>
      <c r="K58" s="47"/>
    </row>
    <row r="59" spans="2:11" ht="23.25">
      <c r="B59" s="44"/>
      <c r="C59" s="45"/>
      <c r="D59" s="45"/>
      <c r="E59" s="60"/>
      <c r="F59" s="60"/>
      <c r="G59" s="60"/>
      <c r="H59" s="45"/>
      <c r="I59" s="45"/>
      <c r="J59" s="45"/>
      <c r="K59" s="47"/>
    </row>
    <row r="60" spans="2:11" ht="23.25">
      <c r="B60" s="44"/>
      <c r="C60" s="45"/>
      <c r="D60" s="45"/>
      <c r="E60" s="60" t="s">
        <v>29</v>
      </c>
      <c r="F60" s="60"/>
      <c r="G60" s="60"/>
      <c r="H60" s="45"/>
      <c r="I60" s="45"/>
      <c r="J60" s="45"/>
      <c r="K60" s="47"/>
    </row>
    <row r="61" spans="2:11" ht="23.25">
      <c r="B61" s="44"/>
      <c r="C61" s="45"/>
      <c r="D61" s="45"/>
      <c r="E61" s="60" t="s">
        <v>28</v>
      </c>
      <c r="F61" s="60"/>
      <c r="G61" s="60"/>
      <c r="H61" s="45"/>
      <c r="I61" s="45"/>
      <c r="J61" s="45"/>
      <c r="K61" s="47"/>
    </row>
    <row r="62" spans="2:11" ht="23.25">
      <c r="B62" s="44"/>
      <c r="C62" s="45"/>
      <c r="D62" s="45"/>
      <c r="E62" s="60" t="s">
        <v>31</v>
      </c>
      <c r="F62" s="60"/>
      <c r="G62" s="60"/>
      <c r="H62" s="45"/>
      <c r="I62" s="45"/>
      <c r="J62" s="45"/>
      <c r="K62" s="47"/>
    </row>
    <row r="63" spans="2:11" ht="12.75">
      <c r="B63" s="44"/>
      <c r="C63" s="45"/>
      <c r="D63" s="45"/>
      <c r="E63" s="45"/>
      <c r="F63" s="45"/>
      <c r="G63" s="49"/>
      <c r="H63" s="50"/>
      <c r="I63" s="48"/>
      <c r="J63" s="48"/>
      <c r="K63" s="47"/>
    </row>
    <row r="64" spans="2:11" ht="12.75">
      <c r="B64" s="44"/>
      <c r="C64" s="45"/>
      <c r="D64" s="45"/>
      <c r="E64" s="45"/>
      <c r="F64" s="45"/>
      <c r="G64" s="49"/>
      <c r="H64" s="50"/>
      <c r="I64" s="48"/>
      <c r="J64" s="48"/>
      <c r="K64" s="47"/>
    </row>
    <row r="65" spans="2:11" ht="12.75">
      <c r="B65" s="44"/>
      <c r="C65" s="45"/>
      <c r="D65" s="45"/>
      <c r="E65" s="51" t="s">
        <v>26</v>
      </c>
      <c r="F65" s="45"/>
      <c r="G65" s="45"/>
      <c r="H65" s="52" t="s">
        <v>21</v>
      </c>
      <c r="I65" s="48">
        <f>10*$H$34</f>
        <v>24.429987088549254</v>
      </c>
      <c r="J65" s="48"/>
      <c r="K65" s="53" t="s">
        <v>22</v>
      </c>
    </row>
    <row r="66" spans="2:11" ht="12.75">
      <c r="B66" s="44"/>
      <c r="C66" s="45"/>
      <c r="D66" s="45"/>
      <c r="E66" s="45" t="s">
        <v>27</v>
      </c>
      <c r="F66" s="45"/>
      <c r="G66" s="45"/>
      <c r="H66" s="52" t="s">
        <v>23</v>
      </c>
      <c r="I66" s="50">
        <v>300</v>
      </c>
      <c r="J66" s="50"/>
      <c r="K66" s="53" t="s">
        <v>22</v>
      </c>
    </row>
    <row r="67" spans="2:11" ht="12.75">
      <c r="B67" s="44"/>
      <c r="C67" s="45"/>
      <c r="D67" s="45"/>
      <c r="E67" s="45"/>
      <c r="F67" s="45"/>
      <c r="G67" s="49"/>
      <c r="H67" s="50"/>
      <c r="I67" s="48"/>
      <c r="J67" s="48"/>
      <c r="K67" s="47"/>
    </row>
    <row r="68" spans="2:11" ht="12.75">
      <c r="B68" s="44"/>
      <c r="C68" s="45"/>
      <c r="D68" s="45"/>
      <c r="E68" s="45"/>
      <c r="F68" s="45"/>
      <c r="G68" s="49"/>
      <c r="H68" s="50"/>
      <c r="I68" s="48"/>
      <c r="J68" s="48"/>
      <c r="K68" s="47"/>
    </row>
    <row r="69" spans="2:11" ht="13.5" thickBot="1">
      <c r="B69" s="54"/>
      <c r="C69" s="55"/>
      <c r="D69" s="55"/>
      <c r="E69" s="55"/>
      <c r="F69" s="55"/>
      <c r="G69" s="56"/>
      <c r="H69" s="57"/>
      <c r="I69" s="58"/>
      <c r="J69" s="58"/>
      <c r="K69" s="59"/>
    </row>
    <row r="74" spans="2:11" ht="12.75">
      <c r="B74" s="4"/>
      <c r="C74" s="4"/>
      <c r="D74" s="7"/>
      <c r="E74" s="4"/>
      <c r="F74" s="4"/>
      <c r="G74" s="9"/>
      <c r="H74" s="6"/>
      <c r="I74" s="6"/>
      <c r="J74" s="6"/>
      <c r="K74" s="4"/>
    </row>
    <row r="75" spans="2:11" ht="12.75">
      <c r="B75" s="4"/>
      <c r="C75" s="4"/>
      <c r="D75" s="4"/>
      <c r="E75" s="4"/>
      <c r="F75" s="4"/>
      <c r="G75" s="9"/>
      <c r="H75" s="5"/>
      <c r="I75" s="6"/>
      <c r="J75" s="6"/>
      <c r="K75" s="4"/>
    </row>
  </sheetData>
  <sheetProtection/>
  <mergeCells count="11">
    <mergeCell ref="B5:K8"/>
    <mergeCell ref="D12:F12"/>
    <mergeCell ref="G9:K9"/>
    <mergeCell ref="D9:F9"/>
    <mergeCell ref="D10:F10"/>
    <mergeCell ref="G10:K10"/>
    <mergeCell ref="D13:F13"/>
    <mergeCell ref="D11:F11"/>
    <mergeCell ref="G11:K11"/>
    <mergeCell ref="G12:K12"/>
    <mergeCell ref="G13:K13"/>
  </mergeCells>
  <printOptions/>
  <pageMargins left="0.75" right="0.31" top="1" bottom="1" header="0.5" footer="0.5"/>
  <pageSetup horizontalDpi="300" verticalDpi="300" orientation="portrait" paperSize="9" scale="66" r:id="rId2"/>
  <headerFooter alignWithMargins="0">
    <oddFooter xml:space="preserve">&amp;LM.Merkelbag </oddFooter>
  </headerFooter>
  <rowBreaks count="1" manualBreakCount="1">
    <brk id="3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40"/>
  <sheetViews>
    <sheetView view="pageBreakPreview" zoomScaleNormal="70" zoomScaleSheetLayoutView="100" zoomScalePageLayoutView="0" workbookViewId="0" topLeftCell="A10">
      <selection activeCell="D24" sqref="D24"/>
    </sheetView>
  </sheetViews>
  <sheetFormatPr defaultColWidth="9.140625" defaultRowHeight="12.75"/>
  <cols>
    <col min="1" max="1" width="6.8515625" style="67" customWidth="1"/>
    <col min="2" max="2" width="10.00390625" style="67" customWidth="1"/>
    <col min="3" max="3" width="12.140625" style="67" customWidth="1"/>
    <col min="4" max="4" width="13.140625" style="67" customWidth="1"/>
    <col min="5" max="5" width="10.140625" style="67" customWidth="1"/>
    <col min="6" max="6" width="9.8515625" style="67" customWidth="1"/>
    <col min="7" max="7" width="10.421875" style="67" customWidth="1"/>
    <col min="8" max="8" width="10.00390625" style="67" customWidth="1"/>
    <col min="9" max="9" width="9.421875" style="67" customWidth="1"/>
    <col min="10" max="10" width="12.7109375" style="67" customWidth="1"/>
    <col min="11" max="16384" width="9.140625" style="67" customWidth="1"/>
  </cols>
  <sheetData>
    <row r="5" spans="2:9" ht="16.5">
      <c r="B5" s="133" t="s">
        <v>62</v>
      </c>
      <c r="C5" s="133"/>
      <c r="D5" s="133"/>
      <c r="E5" s="133"/>
      <c r="F5" s="133"/>
      <c r="G5" s="133"/>
      <c r="H5" s="133"/>
      <c r="I5" s="133"/>
    </row>
    <row r="6" spans="2:9" ht="16.5">
      <c r="B6" s="133"/>
      <c r="C6" s="133"/>
      <c r="D6" s="133"/>
      <c r="E6" s="133"/>
      <c r="F6" s="133"/>
      <c r="G6" s="133"/>
      <c r="H6" s="133"/>
      <c r="I6" s="133"/>
    </row>
    <row r="8" spans="1:12" ht="17.25" thickBot="1">
      <c r="A8" s="134" t="s">
        <v>87</v>
      </c>
      <c r="B8" s="134"/>
      <c r="C8" s="134"/>
      <c r="D8" s="134"/>
      <c r="E8" s="134"/>
      <c r="F8" s="134"/>
      <c r="L8" s="68"/>
    </row>
    <row r="9" spans="1:10" ht="16.5">
      <c r="A9" s="69" t="s">
        <v>57</v>
      </c>
      <c r="B9" s="70"/>
      <c r="C9" s="135"/>
      <c r="D9" s="135"/>
      <c r="E9" s="136"/>
      <c r="F9" s="69" t="s">
        <v>58</v>
      </c>
      <c r="G9" s="70"/>
      <c r="H9" s="139"/>
      <c r="I9" s="135"/>
      <c r="J9" s="136"/>
    </row>
    <row r="10" spans="1:10" ht="16.5">
      <c r="A10" s="71"/>
      <c r="B10" s="72"/>
      <c r="C10" s="137"/>
      <c r="D10" s="137"/>
      <c r="E10" s="138"/>
      <c r="F10" s="140"/>
      <c r="G10" s="141"/>
      <c r="H10" s="137"/>
      <c r="I10" s="137"/>
      <c r="J10" s="138"/>
    </row>
    <row r="11" spans="1:10" ht="16.5">
      <c r="A11" s="73" t="s">
        <v>59</v>
      </c>
      <c r="B11" s="90"/>
      <c r="C11" s="128"/>
      <c r="D11" s="128"/>
      <c r="E11" s="129"/>
      <c r="F11" s="73" t="s">
        <v>63</v>
      </c>
      <c r="G11" s="74"/>
      <c r="H11" s="128"/>
      <c r="I11" s="128"/>
      <c r="J11" s="129"/>
    </row>
    <row r="12" spans="1:13" ht="17.25" thickBot="1">
      <c r="A12" s="76"/>
      <c r="B12" s="91"/>
      <c r="C12" s="130"/>
      <c r="D12" s="130"/>
      <c r="E12" s="131"/>
      <c r="F12" s="78"/>
      <c r="G12" s="79"/>
      <c r="H12" s="130"/>
      <c r="I12" s="130"/>
      <c r="J12" s="131"/>
      <c r="K12" s="75"/>
      <c r="L12" s="75"/>
      <c r="M12" s="75"/>
    </row>
    <row r="14" spans="1:10" ht="16.5">
      <c r="A14" s="132" t="s">
        <v>66</v>
      </c>
      <c r="B14" s="132"/>
      <c r="C14" s="132"/>
      <c r="D14" s="132"/>
      <c r="E14" s="132"/>
      <c r="F14" s="132"/>
      <c r="G14" s="132"/>
      <c r="H14" s="132"/>
      <c r="I14" s="132"/>
      <c r="J14" s="132"/>
    </row>
    <row r="15" spans="1:10" ht="17.25" thickBot="1">
      <c r="A15" s="132"/>
      <c r="B15" s="132"/>
      <c r="C15" s="132"/>
      <c r="D15" s="132"/>
      <c r="E15" s="132"/>
      <c r="F15" s="132"/>
      <c r="G15" s="132"/>
      <c r="H15" s="132"/>
      <c r="I15" s="132"/>
      <c r="J15" s="132"/>
    </row>
    <row r="16" spans="1:10" ht="38.25" customHeight="1" thickBot="1">
      <c r="A16" s="82" t="s">
        <v>70</v>
      </c>
      <c r="B16" s="160" t="s">
        <v>68</v>
      </c>
      <c r="C16" s="160"/>
      <c r="D16" s="80" t="s">
        <v>67</v>
      </c>
      <c r="E16" s="83" t="s">
        <v>74</v>
      </c>
      <c r="F16" s="83" t="s">
        <v>71</v>
      </c>
      <c r="G16" s="83" t="s">
        <v>73</v>
      </c>
      <c r="H16" s="95" t="s">
        <v>72</v>
      </c>
      <c r="I16" s="99" t="s">
        <v>69</v>
      </c>
      <c r="J16" s="94"/>
    </row>
    <row r="17" spans="1:10" ht="30" customHeight="1" thickTop="1">
      <c r="A17" s="84">
        <v>1</v>
      </c>
      <c r="B17" s="161"/>
      <c r="C17" s="161"/>
      <c r="D17" s="92"/>
      <c r="E17" s="85" t="s">
        <v>64</v>
      </c>
      <c r="F17" s="85">
        <f>25.4*2</f>
        <v>50.8</v>
      </c>
      <c r="G17" s="85">
        <v>6</v>
      </c>
      <c r="H17" s="96">
        <v>0.1</v>
      </c>
      <c r="I17" s="163">
        <v>0.26</v>
      </c>
      <c r="J17" s="164"/>
    </row>
    <row r="18" spans="1:10" ht="30" customHeight="1">
      <c r="A18" s="86">
        <v>2</v>
      </c>
      <c r="B18" s="162"/>
      <c r="C18" s="162"/>
      <c r="D18" s="93"/>
      <c r="E18" s="87" t="s">
        <v>64</v>
      </c>
      <c r="F18" s="87">
        <f>25.4*2</f>
        <v>50.8</v>
      </c>
      <c r="G18" s="87">
        <v>6</v>
      </c>
      <c r="H18" s="97">
        <v>0.1</v>
      </c>
      <c r="I18" s="165">
        <v>0.26</v>
      </c>
      <c r="J18" s="166"/>
    </row>
    <row r="19" spans="1:10" ht="30" customHeight="1">
      <c r="A19" s="86">
        <v>3</v>
      </c>
      <c r="B19" s="162"/>
      <c r="C19" s="162"/>
      <c r="D19" s="93"/>
      <c r="E19" s="87" t="s">
        <v>64</v>
      </c>
      <c r="F19" s="87">
        <f>25.4*12</f>
        <v>304.79999999999995</v>
      </c>
      <c r="G19" s="87">
        <v>15</v>
      </c>
      <c r="H19" s="97">
        <v>6</v>
      </c>
      <c r="I19" s="165">
        <v>5.32</v>
      </c>
      <c r="J19" s="166"/>
    </row>
    <row r="20" spans="1:10" ht="30" customHeight="1">
      <c r="A20" s="86">
        <v>4</v>
      </c>
      <c r="B20" s="162"/>
      <c r="C20" s="162"/>
      <c r="D20" s="93"/>
      <c r="E20" s="87" t="s">
        <v>64</v>
      </c>
      <c r="F20" s="87">
        <f>25.4*20</f>
        <v>508</v>
      </c>
      <c r="G20" s="87">
        <v>22</v>
      </c>
      <c r="H20" s="97">
        <v>6</v>
      </c>
      <c r="I20" s="165">
        <v>8.46</v>
      </c>
      <c r="J20" s="166"/>
    </row>
    <row r="21" spans="1:10" ht="30" customHeight="1">
      <c r="A21" s="86">
        <v>5</v>
      </c>
      <c r="B21" s="162"/>
      <c r="C21" s="162"/>
      <c r="D21" s="93"/>
      <c r="E21" s="87" t="s">
        <v>64</v>
      </c>
      <c r="F21" s="87">
        <f>25.4*4</f>
        <v>101.6</v>
      </c>
      <c r="G21" s="87">
        <v>20</v>
      </c>
      <c r="H21" s="97">
        <v>6</v>
      </c>
      <c r="I21" s="165">
        <v>2.83</v>
      </c>
      <c r="J21" s="166"/>
    </row>
    <row r="22" spans="1:10" ht="30" customHeight="1">
      <c r="A22" s="86"/>
      <c r="B22" s="162"/>
      <c r="C22" s="162"/>
      <c r="D22" s="87"/>
      <c r="E22" s="87"/>
      <c r="F22" s="87"/>
      <c r="G22" s="87"/>
      <c r="H22" s="97"/>
      <c r="I22" s="165"/>
      <c r="J22" s="166"/>
    </row>
    <row r="23" spans="1:10" ht="30" customHeight="1">
      <c r="A23" s="86"/>
      <c r="B23" s="162"/>
      <c r="C23" s="162"/>
      <c r="D23" s="87"/>
      <c r="E23" s="87"/>
      <c r="F23" s="87"/>
      <c r="G23" s="87"/>
      <c r="H23" s="97"/>
      <c r="I23" s="165"/>
      <c r="J23" s="166"/>
    </row>
    <row r="24" spans="1:10" ht="30" customHeight="1">
      <c r="A24" s="86"/>
      <c r="B24" s="162"/>
      <c r="C24" s="162"/>
      <c r="D24" s="87"/>
      <c r="E24" s="87"/>
      <c r="F24" s="87"/>
      <c r="G24" s="87"/>
      <c r="H24" s="97"/>
      <c r="I24" s="165"/>
      <c r="J24" s="166"/>
    </row>
    <row r="25" spans="1:10" ht="30" customHeight="1">
      <c r="A25" s="86"/>
      <c r="B25" s="162"/>
      <c r="C25" s="162"/>
      <c r="D25" s="87"/>
      <c r="E25" s="87"/>
      <c r="F25" s="87"/>
      <c r="G25" s="87"/>
      <c r="H25" s="97"/>
      <c r="I25" s="165"/>
      <c r="J25" s="166"/>
    </row>
    <row r="26" spans="1:10" ht="30" customHeight="1">
      <c r="A26" s="86"/>
      <c r="B26" s="162"/>
      <c r="C26" s="162"/>
      <c r="D26" s="87"/>
      <c r="E26" s="87"/>
      <c r="F26" s="87"/>
      <c r="G26" s="87"/>
      <c r="H26" s="97"/>
      <c r="I26" s="165"/>
      <c r="J26" s="166"/>
    </row>
    <row r="27" spans="1:10" ht="30" customHeight="1">
      <c r="A27" s="86"/>
      <c r="B27" s="162"/>
      <c r="C27" s="162"/>
      <c r="D27" s="87"/>
      <c r="E27" s="87"/>
      <c r="F27" s="87"/>
      <c r="G27" s="87"/>
      <c r="H27" s="97"/>
      <c r="I27" s="165"/>
      <c r="J27" s="166"/>
    </row>
    <row r="28" spans="1:10" ht="30" customHeight="1" thickBot="1">
      <c r="A28" s="88"/>
      <c r="B28" s="167"/>
      <c r="C28" s="167"/>
      <c r="D28" s="89"/>
      <c r="E28" s="89"/>
      <c r="F28" s="89"/>
      <c r="G28" s="89"/>
      <c r="H28" s="98"/>
      <c r="I28" s="142"/>
      <c r="J28" s="143"/>
    </row>
    <row r="29" spans="1:10" ht="22.5" customHeight="1">
      <c r="A29" s="81"/>
      <c r="B29" s="81"/>
      <c r="C29" s="81"/>
      <c r="D29" s="81"/>
      <c r="E29" s="81"/>
      <c r="F29" s="81"/>
      <c r="G29" s="81"/>
      <c r="H29" s="81"/>
      <c r="I29" s="81"/>
      <c r="J29" s="81"/>
    </row>
    <row r="30" spans="1:10" ht="18" customHeight="1" thickBot="1">
      <c r="A30" s="81"/>
      <c r="B30" s="81"/>
      <c r="C30" s="81"/>
      <c r="D30" s="81"/>
      <c r="E30" s="81"/>
      <c r="F30" s="81"/>
      <c r="G30" s="81"/>
      <c r="H30" s="81"/>
      <c r="I30" s="81"/>
      <c r="J30" s="81"/>
    </row>
    <row r="31" spans="1:10" ht="19.5" customHeight="1" thickTop="1">
      <c r="A31" s="121" t="s">
        <v>65</v>
      </c>
      <c r="B31" s="122"/>
      <c r="C31" s="122"/>
      <c r="D31" s="122"/>
      <c r="E31" s="122"/>
      <c r="F31" s="122"/>
      <c r="G31" s="122"/>
      <c r="H31" s="122"/>
      <c r="I31" s="122"/>
      <c r="J31" s="123"/>
    </row>
    <row r="32" spans="1:10" ht="19.5" customHeight="1">
      <c r="A32" s="124" t="s">
        <v>60</v>
      </c>
      <c r="B32" s="125"/>
      <c r="C32" s="125"/>
      <c r="D32" s="125"/>
      <c r="E32" s="125"/>
      <c r="F32" s="126" t="s">
        <v>61</v>
      </c>
      <c r="G32" s="126"/>
      <c r="H32" s="126"/>
      <c r="I32" s="126"/>
      <c r="J32" s="127"/>
    </row>
    <row r="33" spans="1:10" ht="16.5">
      <c r="A33" s="145"/>
      <c r="B33" s="146"/>
      <c r="C33" s="146"/>
      <c r="D33" s="146"/>
      <c r="E33" s="146"/>
      <c r="F33" s="146"/>
      <c r="G33" s="146"/>
      <c r="H33" s="146"/>
      <c r="I33" s="146"/>
      <c r="J33" s="149"/>
    </row>
    <row r="34" spans="1:10" ht="18" customHeight="1">
      <c r="A34" s="147"/>
      <c r="B34" s="148"/>
      <c r="C34" s="148"/>
      <c r="D34" s="148"/>
      <c r="E34" s="148"/>
      <c r="F34" s="148"/>
      <c r="G34" s="148"/>
      <c r="H34" s="148"/>
      <c r="I34" s="148"/>
      <c r="J34" s="150"/>
    </row>
    <row r="35" spans="1:10" ht="16.5">
      <c r="A35" s="151"/>
      <c r="B35" s="152"/>
      <c r="C35" s="152"/>
      <c r="D35" s="152"/>
      <c r="E35" s="152"/>
      <c r="F35" s="152"/>
      <c r="G35" s="152"/>
      <c r="H35" s="152"/>
      <c r="I35" s="152"/>
      <c r="J35" s="153"/>
    </row>
    <row r="36" spans="1:10" ht="17.25" thickBot="1">
      <c r="A36" s="154"/>
      <c r="B36" s="155"/>
      <c r="C36" s="155"/>
      <c r="D36" s="155"/>
      <c r="E36" s="155"/>
      <c r="F36" s="155"/>
      <c r="G36" s="155"/>
      <c r="H36" s="155"/>
      <c r="I36" s="155"/>
      <c r="J36" s="156"/>
    </row>
    <row r="37" spans="1:5" ht="17.25" thickTop="1">
      <c r="A37" s="77"/>
      <c r="B37" s="77"/>
      <c r="C37" s="77"/>
      <c r="D37" s="77"/>
      <c r="E37" s="77"/>
    </row>
    <row r="38" spans="1:10" ht="27.75" customHeight="1" thickBot="1">
      <c r="A38" s="157"/>
      <c r="B38" s="157"/>
      <c r="C38" s="157"/>
      <c r="D38" s="157"/>
      <c r="E38" s="157"/>
      <c r="F38" s="157"/>
      <c r="G38" s="157"/>
      <c r="H38" s="157"/>
      <c r="I38" s="157"/>
      <c r="J38" s="157"/>
    </row>
    <row r="39" spans="1:10" ht="17.25" thickTop="1">
      <c r="A39" s="158"/>
      <c r="B39" s="158"/>
      <c r="C39" s="158"/>
      <c r="D39" s="158"/>
      <c r="E39" s="158"/>
      <c r="F39" s="159"/>
      <c r="G39" s="159"/>
      <c r="H39" s="159"/>
      <c r="I39" s="159"/>
      <c r="J39" s="159"/>
    </row>
    <row r="40" spans="5:6" ht="16.5">
      <c r="E40" s="144"/>
      <c r="F40" s="144"/>
    </row>
  </sheetData>
  <sheetProtection/>
  <mergeCells count="44">
    <mergeCell ref="B25:C25"/>
    <mergeCell ref="B26:C26"/>
    <mergeCell ref="B27:C27"/>
    <mergeCell ref="I25:J25"/>
    <mergeCell ref="I26:J26"/>
    <mergeCell ref="I27:J27"/>
    <mergeCell ref="I20:J20"/>
    <mergeCell ref="I21:J21"/>
    <mergeCell ref="B22:C22"/>
    <mergeCell ref="B23:C23"/>
    <mergeCell ref="B24:C24"/>
    <mergeCell ref="I22:J22"/>
    <mergeCell ref="I23:J23"/>
    <mergeCell ref="I24:J24"/>
    <mergeCell ref="B16:C16"/>
    <mergeCell ref="B17:C17"/>
    <mergeCell ref="B18:C18"/>
    <mergeCell ref="I17:J17"/>
    <mergeCell ref="I18:J18"/>
    <mergeCell ref="B28:C28"/>
    <mergeCell ref="B19:C19"/>
    <mergeCell ref="B20:C20"/>
    <mergeCell ref="B21:C21"/>
    <mergeCell ref="I19:J19"/>
    <mergeCell ref="C11:E12"/>
    <mergeCell ref="I28:J28"/>
    <mergeCell ref="E40:F40"/>
    <mergeCell ref="A33:E34"/>
    <mergeCell ref="F33:J34"/>
    <mergeCell ref="A35:J35"/>
    <mergeCell ref="A36:J36"/>
    <mergeCell ref="A38:J38"/>
    <mergeCell ref="A39:E39"/>
    <mergeCell ref="F39:J39"/>
    <mergeCell ref="A31:J31"/>
    <mergeCell ref="A32:E32"/>
    <mergeCell ref="F32:J32"/>
    <mergeCell ref="H11:J12"/>
    <mergeCell ref="A14:J15"/>
    <mergeCell ref="B5:I6"/>
    <mergeCell ref="A8:F8"/>
    <mergeCell ref="C9:E10"/>
    <mergeCell ref="H9:J10"/>
    <mergeCell ref="F10:G10"/>
  </mergeCells>
  <printOptions horizontalCentered="1"/>
  <pageMargins left="0.25" right="0.25" top="0.34" bottom="0.25" header="0.49" footer="0.3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0" sqref="F3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user</cp:lastModifiedBy>
  <cp:lastPrinted>2012-12-13T05:12:25Z</cp:lastPrinted>
  <dcterms:created xsi:type="dcterms:W3CDTF">2002-08-19T14:30:02Z</dcterms:created>
  <dcterms:modified xsi:type="dcterms:W3CDTF">2021-08-24T11:55:41Z</dcterms:modified>
  <cp:category/>
  <cp:version/>
  <cp:contentType/>
  <cp:contentStatus/>
</cp:coreProperties>
</file>